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75" windowHeight="5235"/>
  </bookViews>
  <sheets>
    <sheet name="料金比較シミュレーション" sheetId="1" r:id="rId1"/>
    <sheet name="現行料金表" sheetId="2" state="hidden" r:id="rId2"/>
    <sheet name="新料金表" sheetId="3" state="hidden" r:id="rId3"/>
    <sheet name="下水道使用料" sheetId="4" state="hidden" r:id="rId4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<sst xmlns:r="http://schemas.openxmlformats.org/officeDocument/2006/relationships" xmlns="http://schemas.openxmlformats.org/spreadsheetml/2006/main" count="74" uniqueCount="74">
  <si>
    <t>基本使用料</t>
    <rPh sb="0" eb="2">
      <t>きほん</t>
    </rPh>
    <rPh sb="2" eb="5">
      <t>しようりょう</t>
    </rPh>
    <phoneticPr fontId="1" type="Hiragana"/>
  </si>
  <si>
    <t>営業用</t>
    <rPh sb="0" eb="3">
      <t>えいぎょうよう</t>
    </rPh>
    <phoneticPr fontId="1" type="Hiragana"/>
  </si>
  <si>
    <t>臨時用</t>
    <rPh sb="0" eb="2">
      <t>りんじ</t>
    </rPh>
    <rPh sb="2" eb="3">
      <t>よう</t>
    </rPh>
    <phoneticPr fontId="1" type="Hiragana"/>
  </si>
  <si>
    <t>現行料金表（２か月）（税抜）</t>
    <rPh sb="0" eb="2">
      <t>げんこう</t>
    </rPh>
    <rPh sb="2" eb="5">
      <t>りょうきんひょう</t>
    </rPh>
    <rPh sb="8" eb="9">
      <t>げつ</t>
    </rPh>
    <rPh sb="11" eb="13">
      <t>ぜいぬき</t>
    </rPh>
    <phoneticPr fontId="1" type="Hiragana"/>
  </si>
  <si>
    <t>用途</t>
    <rPh sb="0" eb="2">
      <t>ようと</t>
    </rPh>
    <phoneticPr fontId="1" type="Hiragana"/>
  </si>
  <si>
    <t>工場用</t>
    <rPh sb="0" eb="3">
      <t>こうじょうよう</t>
    </rPh>
    <phoneticPr fontId="1" type="Hiragana"/>
  </si>
  <si>
    <t>401～1,000㎥</t>
  </si>
  <si>
    <t>～100㎥</t>
  </si>
  <si>
    <t>家事用</t>
    <rPh sb="0" eb="2">
      <t>かじ</t>
    </rPh>
    <rPh sb="2" eb="3">
      <t>よう</t>
    </rPh>
    <phoneticPr fontId="1" type="Hiragana"/>
  </si>
  <si>
    <t>【計算結果】</t>
    <rPh sb="1" eb="3">
      <t>けいさん</t>
    </rPh>
    <rPh sb="3" eb="5">
      <t>けっか</t>
    </rPh>
    <phoneticPr fontId="1" type="Hiragana"/>
  </si>
  <si>
    <t>51～100㎥</t>
  </si>
  <si>
    <t>**</t>
  </si>
  <si>
    <t>官公署用</t>
    <rPh sb="0" eb="3">
      <t>かんこうしょ</t>
    </rPh>
    <rPh sb="3" eb="4">
      <t>よう</t>
    </rPh>
    <phoneticPr fontId="1" type="Hiragana"/>
  </si>
  <si>
    <t>基本水量</t>
    <rPh sb="0" eb="2">
      <t>きほん</t>
    </rPh>
    <rPh sb="2" eb="4">
      <t>すいりょう</t>
    </rPh>
    <phoneticPr fontId="1" type="Hiragana"/>
  </si>
  <si>
    <t>従量料金</t>
    <rPh sb="0" eb="2">
      <t>じゅうりょう</t>
    </rPh>
    <rPh sb="2" eb="4">
      <t>りょうきん</t>
    </rPh>
    <phoneticPr fontId="1" type="Hiragana"/>
  </si>
  <si>
    <t>基本料金</t>
    <rPh sb="0" eb="2">
      <t>きほん</t>
    </rPh>
    <rPh sb="2" eb="4">
      <t>りょうきん</t>
    </rPh>
    <phoneticPr fontId="1" type="Hiragana"/>
  </si>
  <si>
    <t>水量区画</t>
    <rPh sb="0" eb="2">
      <t>すいりょう</t>
    </rPh>
    <rPh sb="2" eb="4">
      <t>くかく</t>
    </rPh>
    <phoneticPr fontId="1" type="Hiragana"/>
  </si>
  <si>
    <t>【入力項目】</t>
    <rPh sb="1" eb="3">
      <t>にゅうりょく</t>
    </rPh>
    <rPh sb="3" eb="5">
      <t>こうもく</t>
    </rPh>
    <phoneticPr fontId="1" type="Hiragana"/>
  </si>
  <si>
    <t>下水道使用料</t>
    <rPh sb="0" eb="3">
      <t>げすいどう</t>
    </rPh>
    <rPh sb="3" eb="5">
      <t>しよう</t>
    </rPh>
    <rPh sb="5" eb="6">
      <t>りょう</t>
    </rPh>
    <phoneticPr fontId="1" type="Hiragana"/>
  </si>
  <si>
    <t>新料金表（２か月）（税抜）</t>
    <rPh sb="0" eb="3">
      <t>しんりょうきん</t>
    </rPh>
    <rPh sb="3" eb="4">
      <t>ひょう</t>
    </rPh>
    <rPh sb="7" eb="8">
      <t>げつ</t>
    </rPh>
    <rPh sb="10" eb="12">
      <t>ぜいぬき</t>
    </rPh>
    <phoneticPr fontId="1" type="Hiragana"/>
  </si>
  <si>
    <t>超過料金</t>
    <rPh sb="0" eb="2">
      <t>ちょうか</t>
    </rPh>
    <rPh sb="2" eb="4">
      <t>りょうきん</t>
    </rPh>
    <phoneticPr fontId="1" type="Hiragana"/>
  </si>
  <si>
    <t>～16㎥</t>
  </si>
  <si>
    <t>２か月の使用水量を入力してください。</t>
    <rPh sb="2" eb="3">
      <t>げつ</t>
    </rPh>
    <rPh sb="4" eb="6">
      <t>しよう</t>
    </rPh>
    <rPh sb="6" eb="8">
      <t>すいりょう</t>
    </rPh>
    <rPh sb="9" eb="11">
      <t>にゅうりょく</t>
    </rPh>
    <phoneticPr fontId="1" type="Hiragana"/>
  </si>
  <si>
    <t>～20㎥</t>
  </si>
  <si>
    <t>一般用</t>
    <rPh sb="0" eb="3">
      <t>いっぱんよう</t>
    </rPh>
    <phoneticPr fontId="1" type="Hiragana"/>
  </si>
  <si>
    <t>水道料金表</t>
    <rPh sb="0" eb="2">
      <t>すいどう</t>
    </rPh>
    <rPh sb="2" eb="4">
      <t>りょうきん</t>
    </rPh>
    <rPh sb="4" eb="5">
      <t>ひょう</t>
    </rPh>
    <phoneticPr fontId="1" type="Hiragana"/>
  </si>
  <si>
    <t>～40㎥</t>
  </si>
  <si>
    <t>1,001～6,000㎥</t>
  </si>
  <si>
    <t>～50㎥</t>
  </si>
  <si>
    <t>～80㎥</t>
  </si>
  <si>
    <t>下水道使用料表</t>
    <rPh sb="0" eb="3">
      <t>げすいどう</t>
    </rPh>
    <rPh sb="3" eb="6">
      <t>しようりょう</t>
    </rPh>
    <rPh sb="6" eb="7">
      <t>ひょう</t>
    </rPh>
    <phoneticPr fontId="1" type="Hiragana"/>
  </si>
  <si>
    <t>メーター使用料</t>
    <rPh sb="4" eb="7">
      <t>しようりょう</t>
    </rPh>
    <phoneticPr fontId="1" type="Hiragana"/>
  </si>
  <si>
    <t>口径（㎜）</t>
    <rPh sb="0" eb="2">
      <t>こうけい</t>
    </rPh>
    <phoneticPr fontId="1" type="Hiragana"/>
  </si>
  <si>
    <t>使用料</t>
    <rPh sb="0" eb="3">
      <t>しようりょう</t>
    </rPh>
    <phoneticPr fontId="1" type="Hiragana"/>
  </si>
  <si>
    <t>現行料金の使用用途（家事用・営業用など）を入力してください。</t>
    <rPh sb="0" eb="2">
      <t>げんこう</t>
    </rPh>
    <rPh sb="2" eb="4">
      <t>りょうきん</t>
    </rPh>
    <rPh sb="5" eb="7">
      <t>しよう</t>
    </rPh>
    <rPh sb="7" eb="9">
      <t>ようと</t>
    </rPh>
    <rPh sb="10" eb="12">
      <t>かじ</t>
    </rPh>
    <rPh sb="12" eb="13">
      <t>よう</t>
    </rPh>
    <rPh sb="14" eb="17">
      <t>えいぎょうよう</t>
    </rPh>
    <rPh sb="21" eb="23">
      <t>にゅうりょく</t>
    </rPh>
    <phoneticPr fontId="1" type="Hiragana"/>
  </si>
  <si>
    <t>超過使用料</t>
    <rPh sb="0" eb="2">
      <t>ちょうか</t>
    </rPh>
    <rPh sb="2" eb="5">
      <t>しようりょう</t>
    </rPh>
    <phoneticPr fontId="1" type="Hiragana"/>
  </si>
  <si>
    <t>17～40㎥</t>
  </si>
  <si>
    <t>下水道使用料（２か月）（税抜）</t>
    <rPh sb="0" eb="3">
      <t>げすいどう</t>
    </rPh>
    <rPh sb="3" eb="6">
      <t>しようりょう</t>
    </rPh>
    <rPh sb="9" eb="10">
      <t>げつ</t>
    </rPh>
    <rPh sb="12" eb="14">
      <t>ぜいぬき</t>
    </rPh>
    <phoneticPr fontId="1" type="Hiragana"/>
  </si>
  <si>
    <t>41～100㎥</t>
  </si>
  <si>
    <t>口　　　径（㎜）</t>
    <rPh sb="0" eb="1">
      <t>くち</t>
    </rPh>
    <rPh sb="4" eb="5">
      <t>けい</t>
    </rPh>
    <phoneticPr fontId="1" type="Hiragana"/>
  </si>
  <si>
    <t>201～1,000㎥</t>
  </si>
  <si>
    <t>101㎥～</t>
  </si>
  <si>
    <t>21～50㎥</t>
  </si>
  <si>
    <t>101～1,000㎥</t>
  </si>
  <si>
    <t>1,001㎥～</t>
  </si>
  <si>
    <t>101～200㎥</t>
  </si>
  <si>
    <t>81㎥～</t>
  </si>
  <si>
    <t>6,001㎥～</t>
  </si>
  <si>
    <t>基本汚水量</t>
    <rPh sb="0" eb="2">
      <t>きほん</t>
    </rPh>
    <rPh sb="2" eb="4">
      <t>おすい</t>
    </rPh>
    <rPh sb="4" eb="5">
      <t>りょう</t>
    </rPh>
    <phoneticPr fontId="1" type="Hiragana"/>
  </si>
  <si>
    <t>21～40㎥</t>
  </si>
  <si>
    <t>201～400㎥</t>
  </si>
  <si>
    <t>2,001～10,000㎥</t>
  </si>
  <si>
    <t>41～1,000㎥</t>
  </si>
  <si>
    <t>水道料金表</t>
    <rPh sb="0" eb="2">
      <t>すいどう</t>
    </rPh>
    <rPh sb="2" eb="5">
      <t>りょうきんひょう</t>
    </rPh>
    <phoneticPr fontId="1" type="Hiragana"/>
  </si>
  <si>
    <t>口径</t>
    <rPh sb="0" eb="2">
      <t>こうけい</t>
    </rPh>
    <phoneticPr fontId="1" type="Hiragana"/>
  </si>
  <si>
    <t>使用水量（２か月）</t>
    <rPh sb="0" eb="2">
      <t>しよう</t>
    </rPh>
    <rPh sb="2" eb="4">
      <t>すいりょう</t>
    </rPh>
    <rPh sb="7" eb="8">
      <t>げつ</t>
    </rPh>
    <phoneticPr fontId="1" type="Hiragana"/>
  </si>
  <si>
    <t>合計</t>
    <rPh sb="0" eb="2">
      <t>ごうけい</t>
    </rPh>
    <phoneticPr fontId="1" type="Hiragana"/>
  </si>
  <si>
    <t>水道料金</t>
    <rPh sb="0" eb="2">
      <t>すいどう</t>
    </rPh>
    <rPh sb="2" eb="4">
      <t>りょうきん</t>
    </rPh>
    <phoneticPr fontId="1" type="Hiragana"/>
  </si>
  <si>
    <t>←</t>
  </si>
  <si>
    <t>10,001㎥～</t>
  </si>
  <si>
    <t>上下水道料金</t>
    <rPh sb="0" eb="4">
      <t>じょうげすいどう</t>
    </rPh>
    <rPh sb="4" eb="6">
      <t>りょうきん</t>
    </rPh>
    <phoneticPr fontId="1" type="Hiragana"/>
  </si>
  <si>
    <t>41～60㎥</t>
  </si>
  <si>
    <t>61～100㎥</t>
  </si>
  <si>
    <t>1,001～2,000㎥</t>
  </si>
  <si>
    <t>メーターの口径を入力してください。
（ＵＲ・府営団地は**で入力してください。）</t>
    <rPh sb="5" eb="7">
      <t>こうけい</t>
    </rPh>
    <rPh sb="8" eb="10">
      <t>にゅうりょく</t>
    </rPh>
    <rPh sb="22" eb="24">
      <t>ふえい</t>
    </rPh>
    <rPh sb="24" eb="26">
      <t>だんち</t>
    </rPh>
    <rPh sb="30" eb="32">
      <t>にゅうりょく</t>
    </rPh>
    <phoneticPr fontId="1" type="Hiragana"/>
  </si>
  <si>
    <t>料金比較シミュレーション（２か月）（税込）</t>
    <rPh sb="0" eb="2">
      <t>りょうきん</t>
    </rPh>
    <rPh sb="2" eb="4">
      <t>ひかく</t>
    </rPh>
    <rPh sb="15" eb="16">
      <t>げつ</t>
    </rPh>
    <rPh sb="18" eb="20">
      <t>ぜいこ</t>
    </rPh>
    <phoneticPr fontId="1" type="Hiragana"/>
  </si>
  <si>
    <t>〈現行料金〉</t>
    <rPh sb="1" eb="3">
      <t>げんこう</t>
    </rPh>
    <rPh sb="3" eb="5">
      <t>りょうきん</t>
    </rPh>
    <phoneticPr fontId="1" type="Hiragana"/>
  </si>
  <si>
    <t>〈改定後料金〉</t>
    <rPh sb="1" eb="3">
      <t>かいてい</t>
    </rPh>
    <rPh sb="3" eb="4">
      <t>ご</t>
    </rPh>
    <rPh sb="4" eb="6">
      <t>りょうきん</t>
    </rPh>
    <phoneticPr fontId="1" type="Hiragana"/>
  </si>
  <si>
    <t>〈差額〉</t>
    <rPh sb="1" eb="3">
      <t>さがく</t>
    </rPh>
    <phoneticPr fontId="1" type="Hiragana"/>
  </si>
  <si>
    <t>―</t>
  </si>
  <si>
    <t>　ご使用水量のお知らせ（検針票）などをご確認いただきながら、下記の
入力項目をうめてください。（必ず全ての項目を入力してください。）</t>
    <rPh sb="2" eb="4">
      <t>しよう</t>
    </rPh>
    <rPh sb="4" eb="6">
      <t>すいりょう</t>
    </rPh>
    <rPh sb="8" eb="9">
      <t>し</t>
    </rPh>
    <rPh sb="12" eb="15">
      <t>けんしんひょう</t>
    </rPh>
    <rPh sb="20" eb="22">
      <t>かくにん</t>
    </rPh>
    <rPh sb="30" eb="32">
      <t>かき</t>
    </rPh>
    <rPh sb="34" eb="36">
      <t>にゅうりょく</t>
    </rPh>
    <rPh sb="36" eb="38">
      <t>こうもく</t>
    </rPh>
    <rPh sb="48" eb="49">
      <t>かなら</t>
    </rPh>
    <rPh sb="50" eb="51">
      <t>すべ</t>
    </rPh>
    <rPh sb="53" eb="55">
      <t>こうもく</t>
    </rPh>
    <rPh sb="56" eb="58">
      <t>にゅうりょく</t>
    </rPh>
    <phoneticPr fontId="1" type="Hiragana"/>
  </si>
  <si>
    <t>消費税率</t>
    <rPh sb="0" eb="3">
      <t>しょうひぜい</t>
    </rPh>
    <rPh sb="3" eb="4">
      <t>りつ</t>
    </rPh>
    <phoneticPr fontId="1" type="Hiragana"/>
  </si>
  <si>
    <t>消費税</t>
    <rPh sb="0" eb="3">
      <t>しょうひぜい</t>
    </rPh>
    <phoneticPr fontId="1" type="Hiragana"/>
  </si>
  <si>
    <t>↑消費税率を、比較したい内容によって選んでください。</t>
    <rPh sb="1" eb="4">
      <t>しょうひぜい</t>
    </rPh>
    <rPh sb="4" eb="5">
      <t>りつ</t>
    </rPh>
    <rPh sb="7" eb="9">
      <t>ひかく</t>
    </rPh>
    <rPh sb="12" eb="14">
      <t>ないよう</t>
    </rPh>
    <rPh sb="18" eb="19">
      <t>え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</si>
</sst>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;&quot;▲ &quot;#,##0"/>
    <numFmt numFmtId="176" formatCode="#,##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4"/>
      <color theme="1"/>
      <name val="ＭＳ Ｐゴシック"/>
    </font>
    <font>
      <sz val="24"/>
      <color theme="1"/>
      <name val="ＭＳ Ｐゴシック"/>
    </font>
    <font>
      <sz val="16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sz val="20"/>
      <color theme="1"/>
      <name val="ＭＳ Ｐゴシック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2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176" fontId="7" fillId="0" borderId="0" xfId="0" applyNumberFormat="1" applyFont="1">
      <alignment vertical="center"/>
    </xf>
    <xf numFmtId="177" fontId="7" fillId="0" borderId="6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77" fontId="7" fillId="0" borderId="7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0" borderId="0" xfId="0" applyNumberFormat="1" applyFont="1" applyAlignment="1">
      <alignment vertical="center" wrapText="1"/>
    </xf>
    <xf numFmtId="177" fontId="7" fillId="0" borderId="0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0" fontId="6" fillId="0" borderId="0" xfId="0" applyFont="1" applyAlignment="1" applyProtection="1">
      <alignment horizontal="center" vertical="center"/>
    </xf>
    <xf numFmtId="177" fontId="7" fillId="0" borderId="3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9" fontId="7" fillId="0" borderId="5" xfId="0" applyNumberFormat="1" applyFont="1" applyBorder="1" applyAlignment="1" applyProtection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0" xfId="0" applyNumberFormat="1" applyFont="1" applyBorder="1" applyAlignment="1" applyProtection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</xf>
    <xf numFmtId="177" fontId="7" fillId="0" borderId="4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7" fontId="7" fillId="0" borderId="14" xfId="0" applyNumberFormat="1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J32"/>
  <sheetViews>
    <sheetView tabSelected="1" topLeftCell="A4" workbookViewId="0">
      <selection activeCell="G20" sqref="G20"/>
    </sheetView>
  </sheetViews>
  <sheetFormatPr defaultRowHeight="17.25"/>
  <cols>
    <col min="1" max="1" width="2.625" customWidth="1"/>
    <col min="2" max="2" width="3.625" customWidth="1"/>
    <col min="3" max="3" width="23.625" customWidth="1"/>
    <col min="4" max="4" width="3.625" customWidth="1"/>
    <col min="5" max="5" width="16.625" style="1" customWidth="1"/>
    <col min="6" max="6" width="3.625" style="1" customWidth="1"/>
    <col min="7" max="7" width="16.625" customWidth="1"/>
    <col min="8" max="8" width="3.625" customWidth="1"/>
    <col min="9" max="9" width="16.625" customWidth="1"/>
    <col min="10" max="10" width="3.625" customWidth="1"/>
  </cols>
  <sheetData>
    <row r="1" spans="2:10" ht="40" customHeight="1">
      <c r="B1" s="2" t="s">
        <v>65</v>
      </c>
      <c r="C1" s="2"/>
      <c r="D1" s="15"/>
      <c r="E1" s="15"/>
      <c r="F1" s="15"/>
    </row>
    <row r="2" spans="2:10" ht="15" customHeight="1"/>
    <row r="3" spans="2:10" ht="40" customHeight="1">
      <c r="B3" s="3" t="s">
        <v>70</v>
      </c>
      <c r="C3" s="3"/>
      <c r="D3" s="3"/>
      <c r="E3" s="3"/>
      <c r="F3" s="3"/>
      <c r="G3" s="3"/>
      <c r="H3" s="3"/>
      <c r="I3" s="3"/>
    </row>
    <row r="4" spans="2:10" ht="10" customHeight="1"/>
    <row r="5" spans="2:10" ht="30" customHeight="1">
      <c r="B5" s="4" t="s">
        <v>17</v>
      </c>
      <c r="C5" s="4"/>
      <c r="D5" s="5"/>
      <c r="E5" s="5"/>
      <c r="F5" s="5"/>
      <c r="G5" s="1"/>
    </row>
    <row r="6" spans="2:10" ht="10" customHeight="1">
      <c r="B6" s="5"/>
      <c r="C6" s="11"/>
      <c r="D6" s="5"/>
      <c r="E6" s="19"/>
      <c r="F6" s="19"/>
      <c r="G6" s="1"/>
    </row>
    <row r="7" spans="2:10" ht="35" customHeight="1">
      <c r="B7" s="6" t="s">
        <v>4</v>
      </c>
      <c r="C7" s="12"/>
      <c r="D7" s="5"/>
      <c r="E7" s="20"/>
      <c r="F7" s="33" t="s">
        <v>58</v>
      </c>
      <c r="G7" s="17" t="s">
        <v>34</v>
      </c>
      <c r="H7" s="17"/>
      <c r="I7" s="17"/>
      <c r="J7" s="17"/>
    </row>
    <row r="8" spans="2:10" ht="10" customHeight="1">
      <c r="B8" s="5"/>
      <c r="C8" s="11"/>
      <c r="D8" s="5"/>
      <c r="E8" s="19"/>
      <c r="F8" s="19"/>
      <c r="G8" s="23"/>
      <c r="H8" s="23"/>
      <c r="I8" s="23"/>
    </row>
    <row r="9" spans="2:10" ht="35" customHeight="1">
      <c r="B9" s="6" t="s">
        <v>39</v>
      </c>
      <c r="C9" s="12"/>
      <c r="D9" s="5"/>
      <c r="E9" s="20"/>
      <c r="F9" s="33" t="s">
        <v>58</v>
      </c>
      <c r="G9" s="17" t="s">
        <v>64</v>
      </c>
      <c r="H9" s="17"/>
      <c r="I9" s="17"/>
      <c r="J9" s="17"/>
    </row>
    <row r="10" spans="2:10" ht="10" customHeight="1">
      <c r="B10" s="5"/>
      <c r="C10" s="11"/>
      <c r="D10" s="5"/>
      <c r="E10" s="19"/>
      <c r="F10" s="19"/>
      <c r="G10" s="23"/>
      <c r="H10" s="23"/>
      <c r="I10" s="23"/>
    </row>
    <row r="11" spans="2:10" ht="35" customHeight="1">
      <c r="B11" s="6" t="s">
        <v>55</v>
      </c>
      <c r="C11" s="12"/>
      <c r="D11" s="5"/>
      <c r="E11" s="20"/>
      <c r="F11" s="33" t="s">
        <v>58</v>
      </c>
      <c r="G11" s="17" t="s">
        <v>22</v>
      </c>
      <c r="H11" s="17"/>
      <c r="I11" s="17"/>
      <c r="J11" s="17"/>
    </row>
    <row r="12" spans="2:10" ht="10" customHeight="1">
      <c r="B12" s="5"/>
      <c r="C12" s="11"/>
      <c r="D12" s="5"/>
      <c r="E12" s="19"/>
      <c r="F12" s="19"/>
      <c r="G12" s="23"/>
      <c r="H12" s="23"/>
      <c r="I12" s="23"/>
    </row>
    <row r="13" spans="2:10" ht="20" customHeight="1">
      <c r="B13" s="5"/>
      <c r="C13" s="11"/>
      <c r="D13" s="5"/>
      <c r="E13" s="21" t="s">
        <v>66</v>
      </c>
      <c r="F13" s="21"/>
      <c r="G13" s="21" t="s">
        <v>67</v>
      </c>
      <c r="H13" s="23"/>
      <c r="I13" s="23"/>
    </row>
    <row r="14" spans="2:10" ht="35" customHeight="1">
      <c r="B14" s="6" t="s">
        <v>71</v>
      </c>
      <c r="C14" s="12"/>
      <c r="D14" s="5"/>
      <c r="E14" s="22"/>
      <c r="F14" s="33"/>
      <c r="G14" s="36">
        <v>0.1</v>
      </c>
      <c r="H14" s="17"/>
      <c r="I14" s="17"/>
      <c r="J14" s="17"/>
    </row>
    <row r="15" spans="2:10" ht="20" customHeight="1">
      <c r="B15" s="5"/>
      <c r="C15" s="5"/>
      <c r="D15" s="5"/>
      <c r="E15" s="23" t="s">
        <v>73</v>
      </c>
      <c r="F15" s="19"/>
      <c r="G15" s="1"/>
    </row>
    <row r="16" spans="2:10" ht="10" customHeight="1">
      <c r="B16" s="5"/>
      <c r="C16" s="5"/>
      <c r="D16" s="5"/>
      <c r="E16" s="23"/>
      <c r="F16" s="19"/>
      <c r="G16" s="1"/>
    </row>
    <row r="17" spans="2:10" ht="30" customHeight="1">
      <c r="B17" s="4" t="s">
        <v>9</v>
      </c>
      <c r="C17" s="4"/>
      <c r="D17" s="5"/>
      <c r="E17" s="14" t="s">
        <v>66</v>
      </c>
      <c r="F17" s="14"/>
      <c r="G17" s="14" t="s">
        <v>67</v>
      </c>
      <c r="H17" s="14"/>
      <c r="I17" s="14" t="s">
        <v>68</v>
      </c>
    </row>
    <row r="18" spans="2:10" ht="10" customHeight="1">
      <c r="B18" s="5"/>
      <c r="C18" s="5"/>
      <c r="D18" s="5"/>
      <c r="E18" s="19"/>
      <c r="F18" s="19"/>
      <c r="G18" s="1"/>
    </row>
    <row r="19" spans="2:10" ht="30" customHeight="1">
      <c r="B19" s="7" t="s">
        <v>57</v>
      </c>
      <c r="C19" s="7"/>
      <c r="D19" s="5"/>
      <c r="E19" s="24"/>
      <c r="F19" s="19"/>
      <c r="G19" s="1"/>
    </row>
    <row r="20" spans="2:10" ht="30" customHeight="1">
      <c r="B20" s="8"/>
      <c r="C20" s="13" t="s">
        <v>15</v>
      </c>
      <c r="D20" s="5"/>
      <c r="E20" s="26">
        <f>IF(E7=現行料金表!A4,現行料金表!C4,IF(E7=現行料金表!A7,現行料金表!C7,IF(E7=現行料金表!A11,現行料金表!C11,IF(E7=現行料金表!A15,現行料金表!C15,IF(E7=現行料金表!A18,現行料金表!C18,0)))))</f>
        <v>0</v>
      </c>
      <c r="F20" s="26"/>
      <c r="G20" s="26">
        <f>SUMIF(新料金表!A5:A15,E9,新料金表!B5:B15)</f>
        <v>0</v>
      </c>
      <c r="H20" s="26"/>
      <c r="I20" s="26">
        <f>G20-E20</f>
        <v>0</v>
      </c>
    </row>
    <row r="21" spans="2:10" ht="30" customHeight="1">
      <c r="B21" s="8"/>
      <c r="C21" s="13" t="s">
        <v>14</v>
      </c>
      <c r="D21" s="5"/>
      <c r="E21" s="26">
        <f>IF(AND(E7=現行料金表!A4,E11&gt;=0,E11&lt;=16),0,IF(AND(E7=現行料金表!A4,E11&gt;=17,E11&lt;=40),現行料金表!E4*(E11-16),IF(AND(E7=現行料金表!A4,E11&gt;=41,E11&lt;=100),(現行料金表!E5*(E11-40))+2712,IF(AND(E7=現行料金表!A4,E11&gt;=101),(現行料金表!E6*(E11-100))+10812,IF(AND(E7=現行料金表!A7,E11&gt;=0,E11&lt;=20),0,IF(AND(E7=現行料金表!A7,E11&gt;=21,E11&lt;=50),現行料金表!E7*(E11-20),IF(AND(E7=現行料金表!A7,E11&gt;=51,E11&lt;=100),(現行料金表!E8*(E11-50))+4050,IF(AND(E7=現行料金表!A7,E11&gt;=101,E11&lt;=1000),(現行料金表!E9*(E11-100))+11400,IF(AND(E7=現行料金表!A7,E11&gt;=1001),(現行料金表!E10*(E11-1000))+155400,IF(AND(E7=現行料金表!A11,E11&gt;=0,E11&lt;=40),0,IF(AND(E7=現行料金表!A11,E11&gt;=41,E11&lt;=100),現行料金表!E11*(E11-40),IF(AND(E7=現行料金表!A11,E11&gt;=101,E11&lt;=200),(現行料金表!E12*(E11-100))+8700,IF(AND(E7=現行料金表!A11,E11&gt;=201,E11&lt;=1000),(現行料金表!E13*(E11-200))+24200,IF(AND(E7=現行料金表!A11,E11&gt;=1001),(現行料金表!E14*(E11-1000))+153000,IF(AND(E7=現行料金表!A15,E11&gt;=0,E11&lt;=50),0,IF(AND(E7=現行料金表!A15,E11&gt;=51,E11&lt;=100),現行料金表!E15*(E11-50),IF(AND(E7=現行料金表!A15,E11&gt;=101,E11&lt;=1000),(現行料金表!E16*(E11-100))+8600,IF(AND(E7=現行料金表!A15,E11&gt;=1001),(現行料金表!E17*(E11-1000))+168800,IF(AND(E7=現行料金表!A18,E11&gt;=0,E11&lt;=80),0,IF(AND(E7=現行料金表!A18,E11&gt;=81),(現行料金表!E18*(E11-80)),0))))))))))))))))))))</f>
        <v>0</v>
      </c>
      <c r="F21" s="26"/>
      <c r="G21" s="30">
        <f>IF(AND(E11&gt;=1,E11&lt;=20),E11*新料金表!C5,IF(AND(E11&gt;=21,E11&lt;=40),800+((E11-20)*新料金表!D5),IF(AND(E11&gt;=41,E11&lt;=1000),3700+((E11-40)*新料金表!E5),IF(AND(E11&gt;=1001,E11&lt;=6000),157300+((E11-1000)*新料金表!F5),IF(E11&gt;=6001,1057300+((E11-6000)*新料金表!G5),0)))))</f>
        <v>0</v>
      </c>
      <c r="H21" s="26"/>
      <c r="I21" s="26">
        <f>G21-E21</f>
        <v>0</v>
      </c>
    </row>
    <row r="22" spans="2:10" ht="30" customHeight="1">
      <c r="B22" s="8"/>
      <c r="C22" s="13" t="s">
        <v>31</v>
      </c>
      <c r="D22" s="5"/>
      <c r="E22" s="26">
        <f>IF(E9=現行料金表!B21,現行料金表!B22,IF(E9=現行料金表!C21,現行料金表!C22,IF(E9=現行料金表!D21,現行料金表!D22,IF(E9=現行料金表!E21,現行料金表!E22,IF(E9=現行料金表!F21,現行料金表!F22,IF(E9=現行料金表!G21,現行料金表!G22,IF(E9=現行料金表!H21,現行料金表!H22,IF(E9=現行料金表!I21,現行料金表!I22,IF(E9=現行料金表!J21,現行料金表!J22,IF(E9=現行料金表!K21,現行料金表!K22,0))))))))))</f>
        <v>0</v>
      </c>
      <c r="F22" s="26"/>
      <c r="G22" s="37" t="s">
        <v>69</v>
      </c>
      <c r="H22" s="26"/>
      <c r="I22" s="26">
        <f>-E22</f>
        <v>0</v>
      </c>
    </row>
    <row r="23" spans="2:10" ht="30" customHeight="1">
      <c r="B23" s="8"/>
      <c r="C23" s="13" t="s">
        <v>72</v>
      </c>
      <c r="D23" s="5"/>
      <c r="E23" s="25">
        <f>ROUNDDOWN((E20+E21)*E14,0)+ROUNDDOWN(E22*E14,0)</f>
        <v>0</v>
      </c>
      <c r="F23" s="26"/>
      <c r="G23" s="25">
        <f>ROUNDDOWN((G20+G21)*0.1,0)</f>
        <v>0</v>
      </c>
      <c r="H23" s="26"/>
      <c r="I23" s="25">
        <f>G23-E23</f>
        <v>0</v>
      </c>
    </row>
    <row r="24" spans="2:10" ht="30" customHeight="1">
      <c r="B24" s="8"/>
      <c r="C24" s="13" t="s">
        <v>56</v>
      </c>
      <c r="D24" s="16"/>
      <c r="E24" s="27">
        <f>SUM(E20:E23)</f>
        <v>0</v>
      </c>
      <c r="F24" s="34"/>
      <c r="G24" s="25">
        <f>SUM(G20:G23)</f>
        <v>0</v>
      </c>
      <c r="H24" s="38"/>
      <c r="I24" s="35">
        <f>G24-E24</f>
        <v>0</v>
      </c>
      <c r="J24" s="44"/>
    </row>
    <row r="25" spans="2:10" ht="15" customHeight="1">
      <c r="B25" s="9"/>
      <c r="C25" s="14"/>
      <c r="D25" s="5"/>
      <c r="E25" s="28"/>
      <c r="F25" s="26"/>
      <c r="G25" s="26"/>
      <c r="H25" s="26"/>
      <c r="I25" s="28"/>
    </row>
    <row r="26" spans="2:10" ht="30" customHeight="1">
      <c r="B26" s="7" t="s">
        <v>18</v>
      </c>
      <c r="C26" s="7"/>
      <c r="D26" s="17"/>
      <c r="E26" s="29"/>
      <c r="F26" s="29"/>
      <c r="G26" s="26"/>
      <c r="H26" s="26"/>
      <c r="I26" s="26"/>
    </row>
    <row r="27" spans="2:10" ht="30" customHeight="1">
      <c r="B27" s="8"/>
      <c r="C27" s="13" t="s">
        <v>0</v>
      </c>
      <c r="D27" s="5"/>
      <c r="E27" s="26">
        <f>IF(OR($E$7="家事用",$E$7="営業用",$E$7="工場用",$E$7="官公署用"),下水道使用料!$C$5,IF($E$7="臨時用",下水道使用料!$C$6,0))</f>
        <v>0</v>
      </c>
      <c r="F27" s="26"/>
      <c r="G27" s="26">
        <f>IF(OR($E$7="家事用",$E$7="営業用",$E$7="工場用",$E$7="官公署用"),下水道使用料!$C$5,IF($E$7="臨時用",下水道使用料!$C$6,0))</f>
        <v>0</v>
      </c>
      <c r="H27" s="26"/>
      <c r="I27" s="26">
        <f>G27-E27</f>
        <v>0</v>
      </c>
    </row>
    <row r="28" spans="2:10" ht="30" customHeight="1">
      <c r="B28" s="8"/>
      <c r="C28" s="13" t="s">
        <v>35</v>
      </c>
      <c r="D28" s="5"/>
      <c r="E28" s="30">
        <f>IF(AND(OR($E$7="家事用",$E$7="営業用",$E$7="工場用",$E$7="官公署用"),$E$11&gt;=0,$E$11&lt;=20),0,IF(AND(OR($E$7="家事用",$E$7="営業用",$E$7="工場用",$E$7="官公署用"),$E$11&gt;=21,$E$11&lt;=40),($E$11-20)*下水道使用料!$D$5,IF(AND(OR($E$7="家事用",$E$7="営業用",$E$7="工場用",$E$7="官公署用"),$E$11&gt;=41,$E$11&lt;=60),1820+(($E$11-40)*下水道使用料!$E$5),IF(AND(OR($E$7="家事用",$E$7="営業用",$E$7="工場用",$E$7="官公署用"),$E$11&gt;=61,$E$11&lt;=100),3740+(($E$11-60)*下水道使用料!$F$5),IF(AND(OR($E$7="家事用",$E$7="営業用",$E$7="工場用",$E$7="官公署用"),$E$11&gt;=101,$E$11&lt;=200),7740+(($E$11-100)*下水道使用料!$G$5),IF(AND(OR($E$7="家事用",$E$7="営業用",$E$7="工場用",$E$7="官公署用"),$E$11&gt;=201,$E$11&lt;=400),18240+(($E$11-200)*下水道使用料!$H$5),IF(AND(OR($E$7="家事用",$E$7="営業用",$E$7="工場用",$E$7="官公署用"),$E$11&gt;=401,$E$11&lt;=1000),40240+(($E$11-400)*下水道使用料!$I$5),IF(AND(OR($E$7="家事用",$E$7="営業用",$E$7="工場用",$E$7="官公署用"),$E$11&gt;=1001,$E$11&lt;=2000),114640+(($E$11-1000)*下水道使用料!$J$5),IF(AND(OR($E$7="家事用",$E$7="営業用",$E$7="工場用",$E$7="官公署用"),$E$11&gt;=2001,$E$11&lt;=10000),248640+(($E$11-2000)*下水道使用料!$K$5),IF(AND(OR($E$7="家事用",$E$7="営業用",$E$7="工場用",$E$7="官公署用"),$E$11&gt;=10001),1392640+(($E$11-10000)*下水道使用料!$L$5),IF(AND($E$7="臨時用",$E$11&gt;=101),($E$11-100)*下水道使用料!$D$7,0)))))))))))</f>
        <v>0</v>
      </c>
      <c r="F28" s="30"/>
      <c r="G28" s="30">
        <f>IF(AND(OR($E$7="家事用",$E$7="営業用",$E$7="工場用",$E$7="官公署用"),$E$11&gt;=0,$E$11&lt;=20),0,IF(AND(OR($E$7="家事用",$E$7="営業用",$E$7="工場用",$E$7="官公署用"),$E$11&gt;=21,$E$11&lt;=40),($E$11-20)*下水道使用料!$D$5,IF(AND(OR($E$7="家事用",$E$7="営業用",$E$7="工場用",$E$7="官公署用"),$E$11&gt;=41,$E$11&lt;=60),1820+(($E$11-40)*下水道使用料!$E$5),IF(AND(OR($E$7="家事用",$E$7="営業用",$E$7="工場用",$E$7="官公署用"),$E$11&gt;=61,$E$11&lt;=100),3740+(($E$11-60)*下水道使用料!$F$5),IF(AND(OR($E$7="家事用",$E$7="営業用",$E$7="工場用",$E$7="官公署用"),$E$11&gt;=101,$E$11&lt;=200),7740+(($E$11-100)*下水道使用料!$G$5),IF(AND(OR($E$7="家事用",$E$7="営業用",$E$7="工場用",$E$7="官公署用"),$E$11&gt;=201,$E$11&lt;=400),18240+(($E$11-200)*下水道使用料!$H$5),IF(AND(OR($E$7="家事用",$E$7="営業用",$E$7="工場用",$E$7="官公署用"),$E$11&gt;=401,$E$11&lt;=1000),40240+(($E$11-400)*下水道使用料!$I$5),IF(AND(OR($E$7="家事用",$E$7="営業用",$E$7="工場用",$E$7="官公署用"),$E$11&gt;=1001,$E$11&lt;=2000),114640+(($E$11-1000)*下水道使用料!$J$5),IF(AND(OR($E$7="家事用",$E$7="営業用",$E$7="工場用",$E$7="官公署用"),$E$11&gt;=2001,$E$11&lt;=10000),248640+(($E$11-2000)*下水道使用料!$K$5),IF(AND(OR($E$7="家事用",$E$7="営業用",$E$7="工場用",$E$7="官公署用"),$E$11&gt;=10001),1392640+(($E$11-10000)*下水道使用料!$L$5),IF(AND($E$7="臨時用",$E$11&gt;=101),($E$11-100)*下水道使用料!$D$7,0)))))))))))</f>
        <v>0</v>
      </c>
      <c r="H28" s="26"/>
      <c r="I28" s="26">
        <f>G28-E28</f>
        <v>0</v>
      </c>
    </row>
    <row r="29" spans="2:10" ht="30" customHeight="1">
      <c r="B29" s="8"/>
      <c r="C29" s="13" t="s">
        <v>72</v>
      </c>
      <c r="D29" s="5"/>
      <c r="E29" s="30">
        <f>ROUNDDOWN((E27+E28)*E14,0)</f>
        <v>0</v>
      </c>
      <c r="F29" s="26"/>
      <c r="G29" s="30">
        <f>ROUNDDOWN((G27+G28)*0.1,0)</f>
        <v>0</v>
      </c>
      <c r="H29" s="26"/>
      <c r="I29" s="25">
        <f>G29-E29</f>
        <v>0</v>
      </c>
    </row>
    <row r="30" spans="2:10" ht="30" customHeight="1">
      <c r="B30" s="8"/>
      <c r="C30" s="13" t="s">
        <v>56</v>
      </c>
      <c r="D30" s="16"/>
      <c r="E30" s="31">
        <f>SUM(E27:E29)</f>
        <v>0</v>
      </c>
      <c r="F30" s="35"/>
      <c r="G30" s="31">
        <f>SUM(G27:G29)</f>
        <v>0</v>
      </c>
      <c r="H30" s="39"/>
      <c r="I30" s="41">
        <f>G30-E30</f>
        <v>0</v>
      </c>
    </row>
    <row r="31" spans="2:10" ht="15" customHeight="1">
      <c r="E31" s="26"/>
      <c r="F31" s="26"/>
      <c r="G31" s="26"/>
      <c r="H31" s="26"/>
      <c r="I31" s="42"/>
    </row>
    <row r="32" spans="2:10" ht="30" customHeight="1">
      <c r="B32" s="10" t="s">
        <v>60</v>
      </c>
      <c r="C32" s="10"/>
      <c r="D32" s="18"/>
      <c r="E32" s="32">
        <f>E24+E30</f>
        <v>0</v>
      </c>
      <c r="F32" s="26"/>
      <c r="G32" s="32">
        <f>G24+G30</f>
        <v>0</v>
      </c>
      <c r="H32" s="40"/>
      <c r="I32" s="43" t="str">
        <f>IF(OR(E7="",E9="",E11="",E14=""),"error",(G32-E32))</f>
        <v>error</v>
      </c>
    </row>
  </sheetData>
  <sheetProtection password="D376" sheet="1" objects="1" scenarios="1"/>
  <mergeCells count="13">
    <mergeCell ref="B3:I3"/>
    <mergeCell ref="B5:C5"/>
    <mergeCell ref="B7:C7"/>
    <mergeCell ref="G7:J7"/>
    <mergeCell ref="B9:C9"/>
    <mergeCell ref="G9:J9"/>
    <mergeCell ref="B11:C11"/>
    <mergeCell ref="G11:J11"/>
    <mergeCell ref="B14:C14"/>
    <mergeCell ref="B17:C17"/>
    <mergeCell ref="B19:C19"/>
    <mergeCell ref="B26:C26"/>
    <mergeCell ref="B32:C32"/>
  </mergeCells>
  <phoneticPr fontId="1" type="Hiragana"/>
  <dataValidations count="3">
    <dataValidation type="list" allowBlank="1" showDropDown="0" showInputMessage="1" showErrorMessage="1" sqref="E7">
      <formula1>"家事用,営業用,工場用,官公署用,臨時用"</formula1>
    </dataValidation>
    <dataValidation type="list" allowBlank="1" showDropDown="0" showInputMessage="1" showErrorMessage="1" sqref="E9">
      <formula1>"**,13,20,25,30,40,50,75,100,150,200"</formula1>
    </dataValidation>
    <dataValidation type="list" allowBlank="1" showDropDown="0" showInputMessage="1" showErrorMessage="1" sqref="E14">
      <formula1>"8%,10%"</formula1>
    </dataValidation>
  </dataValidations>
  <pageMargins left="0.59055118110236215" right="0.39370078740157483" top="0.98425196850393681" bottom="0.59055118110236215" header="0.51181102362204722" footer="0.51181102362204722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22"/>
  <sheetViews>
    <sheetView workbookViewId="0">
      <selection activeCell="C11" sqref="C11:C14"/>
    </sheetView>
  </sheetViews>
  <sheetFormatPr defaultRowHeight="13.5"/>
  <cols>
    <col min="1" max="1" width="10.625" customWidth="1"/>
    <col min="2" max="11" width="12.625" customWidth="1"/>
  </cols>
  <sheetData>
    <row r="1" spans="1:5" ht="15" customHeight="1">
      <c r="A1" t="s">
        <v>3</v>
      </c>
    </row>
    <row r="2" spans="1:5" ht="15" customHeight="1">
      <c r="A2" t="s">
        <v>25</v>
      </c>
    </row>
    <row r="3" spans="1:5" ht="15" customHeight="1">
      <c r="A3" s="45" t="s">
        <v>4</v>
      </c>
      <c r="B3" s="45" t="s">
        <v>13</v>
      </c>
      <c r="C3" s="45" t="s">
        <v>15</v>
      </c>
      <c r="D3" s="45" t="s">
        <v>16</v>
      </c>
      <c r="E3" s="45" t="s">
        <v>20</v>
      </c>
    </row>
    <row r="4" spans="1:5" ht="15" customHeight="1">
      <c r="A4" s="45" t="s">
        <v>8</v>
      </c>
      <c r="B4" s="46" t="s">
        <v>21</v>
      </c>
      <c r="C4" s="47">
        <v>1716</v>
      </c>
      <c r="D4" s="46" t="s">
        <v>36</v>
      </c>
      <c r="E4" s="47">
        <v>113</v>
      </c>
    </row>
    <row r="5" spans="1:5" ht="15" customHeight="1">
      <c r="A5" s="45"/>
      <c r="B5" s="46"/>
      <c r="C5" s="47"/>
      <c r="D5" s="46" t="s">
        <v>38</v>
      </c>
      <c r="E5" s="47">
        <v>135</v>
      </c>
    </row>
    <row r="6" spans="1:5" ht="15" customHeight="1">
      <c r="A6" s="45"/>
      <c r="B6" s="46"/>
      <c r="C6" s="47"/>
      <c r="D6" s="46" t="s">
        <v>41</v>
      </c>
      <c r="E6" s="47">
        <v>148</v>
      </c>
    </row>
    <row r="7" spans="1:5" ht="15" customHeight="1">
      <c r="A7" s="45" t="s">
        <v>1</v>
      </c>
      <c r="B7" s="46" t="s">
        <v>23</v>
      </c>
      <c r="C7" s="47">
        <v>2400</v>
      </c>
      <c r="D7" s="46" t="s">
        <v>42</v>
      </c>
      <c r="E7" s="47">
        <v>135</v>
      </c>
    </row>
    <row r="8" spans="1:5" ht="15" customHeight="1">
      <c r="A8" s="45"/>
      <c r="B8" s="46"/>
      <c r="C8" s="47"/>
      <c r="D8" s="46" t="s">
        <v>10</v>
      </c>
      <c r="E8" s="47">
        <v>147</v>
      </c>
    </row>
    <row r="9" spans="1:5" ht="15" customHeight="1">
      <c r="A9" s="45"/>
      <c r="B9" s="46"/>
      <c r="C9" s="47"/>
      <c r="D9" s="46" t="s">
        <v>43</v>
      </c>
      <c r="E9" s="47">
        <v>160</v>
      </c>
    </row>
    <row r="10" spans="1:5" ht="15" customHeight="1">
      <c r="A10" s="45"/>
      <c r="B10" s="46"/>
      <c r="C10" s="47"/>
      <c r="D10" s="46" t="s">
        <v>44</v>
      </c>
      <c r="E10" s="47">
        <v>178</v>
      </c>
    </row>
    <row r="11" spans="1:5" ht="15" customHeight="1">
      <c r="A11" s="45" t="s">
        <v>5</v>
      </c>
      <c r="B11" s="46" t="s">
        <v>26</v>
      </c>
      <c r="C11" s="47">
        <v>5200</v>
      </c>
      <c r="D11" s="46" t="s">
        <v>38</v>
      </c>
      <c r="E11" s="47">
        <v>145</v>
      </c>
    </row>
    <row r="12" spans="1:5" ht="15" customHeight="1">
      <c r="A12" s="45"/>
      <c r="B12" s="46"/>
      <c r="C12" s="47"/>
      <c r="D12" s="46" t="s">
        <v>45</v>
      </c>
      <c r="E12" s="47">
        <v>155</v>
      </c>
    </row>
    <row r="13" spans="1:5" ht="15" customHeight="1">
      <c r="A13" s="45"/>
      <c r="B13" s="46"/>
      <c r="C13" s="47"/>
      <c r="D13" s="46" t="s">
        <v>40</v>
      </c>
      <c r="E13" s="47">
        <v>161</v>
      </c>
    </row>
    <row r="14" spans="1:5" ht="15" customHeight="1">
      <c r="A14" s="45"/>
      <c r="B14" s="46"/>
      <c r="C14" s="47"/>
      <c r="D14" s="46" t="s">
        <v>44</v>
      </c>
      <c r="E14" s="47">
        <v>178</v>
      </c>
    </row>
    <row r="15" spans="1:5" ht="15" customHeight="1">
      <c r="A15" s="45" t="s">
        <v>12</v>
      </c>
      <c r="B15" s="46" t="s">
        <v>28</v>
      </c>
      <c r="C15" s="47">
        <v>7734</v>
      </c>
      <c r="D15" s="46" t="s">
        <v>10</v>
      </c>
      <c r="E15" s="47">
        <v>172</v>
      </c>
    </row>
    <row r="16" spans="1:5" ht="15" customHeight="1">
      <c r="A16" s="45"/>
      <c r="B16" s="46"/>
      <c r="C16" s="47"/>
      <c r="D16" s="46" t="s">
        <v>43</v>
      </c>
      <c r="E16" s="47">
        <v>178</v>
      </c>
    </row>
    <row r="17" spans="1:11" ht="15" customHeight="1">
      <c r="A17" s="45"/>
      <c r="B17" s="46"/>
      <c r="C17" s="47"/>
      <c r="D17" s="46" t="s">
        <v>44</v>
      </c>
      <c r="E17" s="47">
        <v>183</v>
      </c>
    </row>
    <row r="18" spans="1:11" ht="15" customHeight="1">
      <c r="A18" s="45" t="s">
        <v>2</v>
      </c>
      <c r="B18" s="46" t="s">
        <v>29</v>
      </c>
      <c r="C18" s="47">
        <v>14382</v>
      </c>
      <c r="D18" s="46" t="s">
        <v>46</v>
      </c>
      <c r="E18" s="47">
        <v>218</v>
      </c>
    </row>
    <row r="19" spans="1:11" ht="15" customHeight="1"/>
    <row r="20" spans="1:11" ht="15" customHeight="1">
      <c r="A20" t="s">
        <v>31</v>
      </c>
    </row>
    <row r="21" spans="1:11" ht="15" customHeight="1">
      <c r="A21" s="45" t="s">
        <v>32</v>
      </c>
      <c r="B21" s="46">
        <v>13</v>
      </c>
      <c r="C21" s="46">
        <v>20</v>
      </c>
      <c r="D21" s="46">
        <v>25</v>
      </c>
      <c r="E21" s="46">
        <v>30</v>
      </c>
      <c r="F21" s="46">
        <v>40</v>
      </c>
      <c r="G21" s="46">
        <v>50</v>
      </c>
      <c r="H21" s="46">
        <v>75</v>
      </c>
      <c r="I21" s="46">
        <v>100</v>
      </c>
      <c r="J21" s="46">
        <v>150</v>
      </c>
      <c r="K21" s="46">
        <v>200</v>
      </c>
    </row>
    <row r="22" spans="1:11" ht="15" customHeight="1">
      <c r="A22" s="45" t="s">
        <v>33</v>
      </c>
      <c r="B22" s="47">
        <v>116</v>
      </c>
      <c r="C22" s="47">
        <v>230</v>
      </c>
      <c r="D22" s="47">
        <v>248</v>
      </c>
      <c r="E22" s="47">
        <v>572</v>
      </c>
      <c r="F22" s="47">
        <v>954</v>
      </c>
      <c r="G22" s="47">
        <v>2668</v>
      </c>
      <c r="H22" s="47">
        <v>3620</v>
      </c>
      <c r="I22" s="47">
        <v>4762</v>
      </c>
      <c r="J22" s="47">
        <v>8382</v>
      </c>
      <c r="K22" s="47">
        <v>12762</v>
      </c>
    </row>
    <row r="23" spans="1:11" ht="15" customHeight="1"/>
    <row r="24" spans="1:11" ht="15" customHeight="1"/>
  </sheetData>
  <sheetProtection password="D376" sheet="1" objects="1" scenarios="1"/>
  <mergeCells count="12">
    <mergeCell ref="A4:A6"/>
    <mergeCell ref="B4:B6"/>
    <mergeCell ref="C4:C6"/>
    <mergeCell ref="A7:A10"/>
    <mergeCell ref="B7:B10"/>
    <mergeCell ref="C7:C10"/>
    <mergeCell ref="A11:A14"/>
    <mergeCell ref="B11:B14"/>
    <mergeCell ref="C11:C14"/>
    <mergeCell ref="A15:A17"/>
    <mergeCell ref="B15:B17"/>
    <mergeCell ref="C15:C1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15"/>
  <sheetViews>
    <sheetView workbookViewId="0">
      <selection activeCell="C5" sqref="C5:C15"/>
    </sheetView>
  </sheetViews>
  <sheetFormatPr defaultRowHeight="13.5"/>
  <cols>
    <col min="1" max="2" width="12.625" customWidth="1"/>
    <col min="3" max="7" width="14.625" customWidth="1"/>
  </cols>
  <sheetData>
    <row r="1" spans="1:7" ht="15" customHeight="1">
      <c r="A1" t="s">
        <v>19</v>
      </c>
    </row>
    <row r="2" spans="1:7" ht="15" customHeight="1">
      <c r="A2" t="s">
        <v>53</v>
      </c>
    </row>
    <row r="3" spans="1:7" ht="15" customHeight="1">
      <c r="A3" s="45" t="s">
        <v>54</v>
      </c>
      <c r="B3" s="45" t="s">
        <v>15</v>
      </c>
      <c r="C3" s="45" t="s">
        <v>14</v>
      </c>
      <c r="D3" s="45"/>
      <c r="E3" s="45"/>
      <c r="F3" s="45"/>
      <c r="G3" s="45"/>
    </row>
    <row r="4" spans="1:7" ht="15" customHeight="1">
      <c r="A4" s="45"/>
      <c r="B4" s="45"/>
      <c r="C4" s="45" t="s">
        <v>23</v>
      </c>
      <c r="D4" s="45" t="s">
        <v>49</v>
      </c>
      <c r="E4" s="45" t="s">
        <v>52</v>
      </c>
      <c r="F4" s="45" t="s">
        <v>27</v>
      </c>
      <c r="G4" s="45" t="s">
        <v>47</v>
      </c>
    </row>
    <row r="5" spans="1:7" ht="15" customHeight="1">
      <c r="A5" s="48" t="s">
        <v>11</v>
      </c>
      <c r="B5" s="47">
        <v>2000</v>
      </c>
      <c r="C5" s="46">
        <v>40</v>
      </c>
      <c r="D5" s="46">
        <v>145</v>
      </c>
      <c r="E5" s="46">
        <v>160</v>
      </c>
      <c r="F5" s="46">
        <v>180</v>
      </c>
      <c r="G5" s="46">
        <v>200</v>
      </c>
    </row>
    <row r="6" spans="1:7" ht="15" customHeight="1">
      <c r="A6" s="46">
        <v>13</v>
      </c>
      <c r="B6" s="47">
        <v>2000</v>
      </c>
      <c r="C6" s="46"/>
      <c r="D6" s="46"/>
      <c r="E6" s="46"/>
      <c r="F6" s="46"/>
      <c r="G6" s="46"/>
    </row>
    <row r="7" spans="1:7" ht="15" customHeight="1">
      <c r="A7" s="46">
        <v>20</v>
      </c>
      <c r="B7" s="47">
        <v>2000</v>
      </c>
      <c r="C7" s="46"/>
      <c r="D7" s="46"/>
      <c r="E7" s="46"/>
      <c r="F7" s="46"/>
      <c r="G7" s="46"/>
    </row>
    <row r="8" spans="1:7" ht="15" customHeight="1">
      <c r="A8" s="46">
        <v>25</v>
      </c>
      <c r="B8" s="47">
        <v>3000</v>
      </c>
      <c r="C8" s="46"/>
      <c r="D8" s="46"/>
      <c r="E8" s="46"/>
      <c r="F8" s="46"/>
      <c r="G8" s="46"/>
    </row>
    <row r="9" spans="1:7" ht="15" customHeight="1">
      <c r="A9" s="46">
        <v>30</v>
      </c>
      <c r="B9" s="47">
        <v>6000</v>
      </c>
      <c r="C9" s="46"/>
      <c r="D9" s="46"/>
      <c r="E9" s="46"/>
      <c r="F9" s="46"/>
      <c r="G9" s="46"/>
    </row>
    <row r="10" spans="1:7" ht="15" customHeight="1">
      <c r="A10" s="46">
        <v>40</v>
      </c>
      <c r="B10" s="47">
        <v>24000</v>
      </c>
      <c r="C10" s="46"/>
      <c r="D10" s="46"/>
      <c r="E10" s="46"/>
      <c r="F10" s="46"/>
      <c r="G10" s="46"/>
    </row>
    <row r="11" spans="1:7" ht="15" customHeight="1">
      <c r="A11" s="46">
        <v>50</v>
      </c>
      <c r="B11" s="47">
        <v>50000</v>
      </c>
      <c r="C11" s="46"/>
      <c r="D11" s="46"/>
      <c r="E11" s="46"/>
      <c r="F11" s="46"/>
      <c r="G11" s="46"/>
    </row>
    <row r="12" spans="1:7" ht="15" customHeight="1">
      <c r="A12" s="46">
        <v>75</v>
      </c>
      <c r="B12" s="47">
        <v>120000</v>
      </c>
      <c r="C12" s="46"/>
      <c r="D12" s="46"/>
      <c r="E12" s="46"/>
      <c r="F12" s="46"/>
      <c r="G12" s="46"/>
    </row>
    <row r="13" spans="1:7" ht="15" customHeight="1">
      <c r="A13" s="46">
        <v>100</v>
      </c>
      <c r="B13" s="47">
        <v>220000</v>
      </c>
      <c r="C13" s="46"/>
      <c r="D13" s="46"/>
      <c r="E13" s="46"/>
      <c r="F13" s="46"/>
      <c r="G13" s="46"/>
    </row>
    <row r="14" spans="1:7" ht="15" customHeight="1">
      <c r="A14" s="46">
        <v>150</v>
      </c>
      <c r="B14" s="47">
        <v>500000</v>
      </c>
      <c r="C14" s="46"/>
      <c r="D14" s="46"/>
      <c r="E14" s="46"/>
      <c r="F14" s="46"/>
      <c r="G14" s="46"/>
    </row>
    <row r="15" spans="1:7" ht="15" customHeight="1">
      <c r="A15" s="46">
        <v>200</v>
      </c>
      <c r="B15" s="47">
        <v>1000000</v>
      </c>
      <c r="C15" s="46"/>
      <c r="D15" s="46"/>
      <c r="E15" s="46"/>
      <c r="F15" s="46"/>
      <c r="G15" s="46"/>
    </row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password="D376" sheet="1" objects="1" scenarios="1"/>
  <mergeCells count="8">
    <mergeCell ref="C3:G3"/>
    <mergeCell ref="A3:A4"/>
    <mergeCell ref="B3:B4"/>
    <mergeCell ref="C5:C15"/>
    <mergeCell ref="D5:D15"/>
    <mergeCell ref="E5:E15"/>
    <mergeCell ref="F5:F15"/>
    <mergeCell ref="G5:G15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7"/>
  <sheetViews>
    <sheetView workbookViewId="0">
      <selection activeCell="C11" sqref="C11:C14"/>
    </sheetView>
  </sheetViews>
  <sheetFormatPr defaultRowHeight="13.5"/>
  <cols>
    <col min="1" max="3" width="12.625" customWidth="1"/>
    <col min="4" max="13" width="14.625" customWidth="1"/>
  </cols>
  <sheetData>
    <row r="1" spans="1:12" ht="15" customHeight="1">
      <c r="A1" t="s">
        <v>37</v>
      </c>
    </row>
    <row r="2" spans="1:12" ht="15" customHeight="1">
      <c r="A2" t="s">
        <v>30</v>
      </c>
    </row>
    <row r="3" spans="1:12" ht="15" customHeight="1">
      <c r="A3" s="45" t="s">
        <v>4</v>
      </c>
      <c r="B3" s="49" t="s">
        <v>48</v>
      </c>
      <c r="C3" s="45" t="s">
        <v>0</v>
      </c>
      <c r="D3" s="45" t="s">
        <v>35</v>
      </c>
      <c r="E3" s="45"/>
      <c r="F3" s="45"/>
      <c r="G3" s="45"/>
      <c r="H3" s="45"/>
      <c r="I3" s="45"/>
      <c r="J3" s="45"/>
      <c r="K3" s="45"/>
      <c r="L3" s="45"/>
    </row>
    <row r="4" spans="1:12" ht="15" customHeight="1">
      <c r="A4" s="45"/>
      <c r="B4" s="50"/>
      <c r="C4" s="45"/>
      <c r="D4" s="49" t="s">
        <v>49</v>
      </c>
      <c r="E4" s="49" t="s">
        <v>61</v>
      </c>
      <c r="F4" s="49" t="s">
        <v>62</v>
      </c>
      <c r="G4" s="49" t="s">
        <v>45</v>
      </c>
      <c r="H4" s="49" t="s">
        <v>50</v>
      </c>
      <c r="I4" s="49" t="s">
        <v>6</v>
      </c>
      <c r="J4" s="49" t="s">
        <v>63</v>
      </c>
      <c r="K4" s="49" t="s">
        <v>51</v>
      </c>
      <c r="L4" s="49" t="s">
        <v>59</v>
      </c>
    </row>
    <row r="5" spans="1:12" ht="30" customHeight="1">
      <c r="A5" s="45" t="s">
        <v>24</v>
      </c>
      <c r="B5" s="45" t="s">
        <v>23</v>
      </c>
      <c r="C5" s="47">
        <v>1716</v>
      </c>
      <c r="D5" s="53">
        <v>91</v>
      </c>
      <c r="E5" s="56">
        <v>96</v>
      </c>
      <c r="F5" s="57">
        <v>100</v>
      </c>
      <c r="G5" s="57">
        <v>105</v>
      </c>
      <c r="H5" s="58">
        <v>110</v>
      </c>
      <c r="I5" s="46">
        <v>124</v>
      </c>
      <c r="J5" s="46">
        <v>134</v>
      </c>
      <c r="K5" s="46">
        <v>143</v>
      </c>
      <c r="L5" s="46">
        <v>153</v>
      </c>
    </row>
    <row r="6" spans="1:12" ht="15" customHeight="1">
      <c r="A6" s="49" t="s">
        <v>2</v>
      </c>
      <c r="B6" s="49" t="s">
        <v>7</v>
      </c>
      <c r="C6" s="51">
        <v>17144</v>
      </c>
      <c r="D6" s="54" t="s">
        <v>41</v>
      </c>
    </row>
    <row r="7" spans="1:12" ht="30" customHeight="1">
      <c r="A7" s="50"/>
      <c r="B7" s="50"/>
      <c r="C7" s="52"/>
      <c r="D7" s="55">
        <v>172</v>
      </c>
    </row>
    <row r="8" spans="1:12" ht="15" customHeight="1"/>
    <row r="9" spans="1:12" ht="15" customHeight="1"/>
    <row r="10" spans="1:12" ht="15" customHeight="1"/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</sheetData>
  <sheetProtection password="D376" sheet="1" objects="1" scenarios="1"/>
  <mergeCells count="7">
    <mergeCell ref="D3:L3"/>
    <mergeCell ref="A3:A4"/>
    <mergeCell ref="B3:B4"/>
    <mergeCell ref="C3:C4"/>
    <mergeCell ref="A6:A7"/>
    <mergeCell ref="B6:B7"/>
    <mergeCell ref="C6:C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料金比較シミュレーション</vt:lpstr>
      <vt:lpstr>現行料金表</vt:lpstr>
      <vt:lpstr>新料金表</vt:lpstr>
      <vt:lpstr>下水道使用料</vt:lpstr>
    </vt:vector>
  </TitlesOfParts>
  <Company>久御山町役場</Company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 </cp:lastModifiedBy>
  <dcterms:created xsi:type="dcterms:W3CDTF">2019-08-22T05:11:50Z</dcterms:created>
  <dcterms:modified xsi:type="dcterms:W3CDTF">2019-10-31T07:47:07Z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2019-10-31T07:47:07Z</vt:filetime>
  </property>
</Properties>
</file>